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OCS\VNPF 2025 thuis werk\PAS-PFIC\Belastingconvenant\2026 docs update\"/>
    </mc:Choice>
  </mc:AlternateContent>
  <xr:revisionPtr revIDLastSave="0" documentId="13_ncr:1_{C360A9FB-948F-4862-8097-7638AE57771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Gemiddelde tbv Convenant 2026" sheetId="3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30" i="3"/>
  <c r="D29" i="3"/>
  <c r="D28" i="3"/>
  <c r="E16" i="3"/>
  <c r="F48" i="3"/>
  <c r="F33" i="3"/>
  <c r="E48" i="3"/>
  <c r="E33" i="3"/>
  <c r="F16" i="3"/>
  <c r="D57" i="3"/>
  <c r="D53" i="3"/>
  <c r="D38" i="3"/>
  <c r="D25" i="3"/>
  <c r="D40" i="3"/>
  <c r="D48" i="3"/>
  <c r="D33" i="3"/>
  <c r="F9" i="3"/>
  <c r="E9" i="3"/>
  <c r="F8" i="3"/>
  <c r="F25" i="3"/>
  <c r="F40" i="3"/>
  <c r="E8" i="3"/>
  <c r="E25" i="3"/>
  <c r="E40" i="3"/>
  <c r="B53" i="3"/>
  <c r="B38" i="3"/>
  <c r="C12" i="3"/>
  <c r="C11" i="3"/>
  <c r="C29" i="3"/>
  <c r="D4" i="3"/>
  <c r="D21" i="3"/>
  <c r="B52" i="3"/>
  <c r="B37" i="3"/>
  <c r="B31" i="3"/>
  <c r="B46" i="3"/>
  <c r="D46" i="3"/>
  <c r="D50" i="3"/>
  <c r="D31" i="3"/>
  <c r="D35" i="3"/>
  <c r="E41" i="3"/>
  <c r="F41" i="3"/>
  <c r="E26" i="3"/>
  <c r="F26" i="3"/>
  <c r="E11" i="3"/>
  <c r="D26" i="3"/>
  <c r="E17" i="3"/>
  <c r="F11" i="3"/>
  <c r="F17" i="3"/>
  <c r="D17" i="3"/>
  <c r="D41" i="3"/>
  <c r="E28" i="3"/>
  <c r="E34" i="3"/>
  <c r="F28" i="3"/>
  <c r="F34" i="3"/>
  <c r="D34" i="3"/>
  <c r="D18" i="3"/>
  <c r="D45" i="3"/>
  <c r="E43" i="3"/>
  <c r="E49" i="3"/>
  <c r="F43" i="3"/>
  <c r="F49" i="3"/>
  <c r="D49" i="3"/>
  <c r="D19" i="3"/>
  <c r="D51" i="3"/>
  <c r="D36" i="3"/>
</calcChain>
</file>

<file path=xl/sharedStrings.xml><?xml version="1.0" encoding="utf-8"?>
<sst xmlns="http://schemas.openxmlformats.org/spreadsheetml/2006/main" count="110" uniqueCount="33">
  <si>
    <t>Aantal podia</t>
  </si>
  <si>
    <t>Percentage vrije ruimte</t>
  </si>
  <si>
    <t>Aandeel belastingconvenant (in €)</t>
  </si>
  <si>
    <t>Aandeel belastingconvenant (in %)</t>
  </si>
  <si>
    <t>gemiddeld</t>
  </si>
  <si>
    <t>Vrije ruimte - berekend</t>
  </si>
  <si>
    <t>Loonkosten pp</t>
  </si>
  <si>
    <t>Aantal werkzame personen in loondienst</t>
  </si>
  <si>
    <t>berekend</t>
  </si>
  <si>
    <t>&lt;</t>
  </si>
  <si>
    <t>&gt;=</t>
  </si>
  <si>
    <t>Voor podia ZONDER introducé-regeling (gastenlijst):</t>
  </si>
  <si>
    <t>Voor podia MET introducé-regeling (gastenlijst) ZONDER payrollers:</t>
  </si>
  <si>
    <t>Voor podia MET introducé-regeling (gastenlijst) MET payrollers:</t>
  </si>
  <si>
    <t>PAS2022</t>
  </si>
  <si>
    <t>1,92%/1,18%</t>
  </si>
  <si>
    <t>Fiscale loonsom personen in loondienst</t>
  </si>
  <si>
    <t>Personeelskosten overig / payroll</t>
  </si>
  <si>
    <t>Aantal medewerkers overig / payroll</t>
  </si>
  <si>
    <t>PAS2023</t>
  </si>
  <si>
    <t>2,00%/1,18%</t>
  </si>
  <si>
    <t>Percentage WKR 2026 in convenant</t>
  </si>
  <si>
    <t>Percentage WKR 2026 nog vrij te besteden</t>
  </si>
  <si>
    <t>PAS 2024 - TOTAAL</t>
  </si>
  <si>
    <t>Forfait 2026</t>
  </si>
  <si>
    <t>PAS 2024 - LOONDIENST</t>
  </si>
  <si>
    <t>PAS 2024 - OVERIG / PAYROLL</t>
  </si>
  <si>
    <t>Percentage vrije ruimte 2026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</si>
  <si>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</si>
  <si>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PAS2024</t>
  </si>
  <si>
    <t>uit PAS 2024</t>
  </si>
  <si>
    <t>convenant 2026</t>
  </si>
  <si>
    <t>voor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</si>
</sst>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164" formatCode="0.0%"/>
    <numFmt numFmtId="165" formatCode="#,##0.0_ ;[Red]\-#,##0.0\ "/>
    <numFmt numFmtId="166" formatCode="_ [$€-2]\ * #,##0.00_ ;_ [$€-2]\ * \-#,##0.00_ ;_ [$€-2]\ * &quot;-&quot;??_ ;_ @_ "/>
    <numFmt numFmtId="167" formatCode="_ [$€-2]\ * #,##0_ ;_ [$€-2]\ * \-#,##0_ ;_ [$€-2]\ * &quot;-&quot;??_ ;_ @_ 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right"/>
    </xf>
    <xf numFmtId="0" fontId="8" fillId="3" borderId="6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9" fillId="3" borderId="7" xfId="0" applyFont="1" applyFill="1" applyBorder="1"/>
    <xf numFmtId="0" fontId="7" fillId="3" borderId="6" xfId="0" applyFont="1" applyFill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1" fillId="5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6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8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6" fontId="6" fillId="0" borderId="5" xfId="0" applyNumberFormat="1" applyFont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9" fontId="12" fillId="4" borderId="1" xfId="0" applyNumberFormat="1" applyFon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left"/>
    </xf>
    <xf numFmtId="9" fontId="1" fillId="6" borderId="1" xfId="0" applyNumberFormat="1" applyFont="1" applyFill="1" applyBorder="1" applyAlignment="1">
      <alignment horizontal="center"/>
    </xf>
    <xf numFmtId="0" fontId="3" fillId="0" borderId="0" xfId="0" quotePrefix="1" applyFont="1"/>
    <xf numFmtId="6" fontId="0" fillId="0" borderId="1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6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9" fontId="1" fillId="4" borderId="5" xfId="0" applyNumberFormat="1" applyFont="1" applyFill="1" applyBorder="1" applyAlignment="1">
      <alignment horizontal="center"/>
    </xf>
    <xf numFmtId="9" fontId="1" fillId="4" borderId="1" xfId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7" fontId="0" fillId="4" borderId="3" xfId="0" applyNumberFormat="1" applyFill="1" applyBorder="1" applyAlignment="1">
      <alignment horizontal="center"/>
    </xf>
    <xf numFmtId="168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/>
    <xf numFmtId="9" fontId="1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5"/>
  <sheetViews>
    <sheetView tabSelected="1" zoomScale="80" zoomScaleNormal="80" workbookViewId="0"/>
  </sheetViews>
  <sheetFormatPr defaultRowHeight="15" x14ac:dyDescent="0.25"/>
  <cols>
    <col min="1" max="1" width="3.85546875" style="3" customWidth="1"/>
    <col min="2" max="2" width="41.7109375" customWidth="1"/>
    <col min="3" max="3" width="15.28515625" customWidth="1"/>
    <col min="4" max="4" width="12.85546875" customWidth="1"/>
    <col min="5" max="5" width="12.7109375" style="15" customWidth="1"/>
    <col min="6" max="7" width="11.7109375" style="15" customWidth="1"/>
    <col min="8" max="8" width="12.85546875" style="15" customWidth="1"/>
    <col min="9" max="11" width="11.7109375" style="15" customWidth="1"/>
    <col min="12" max="12" width="12.85546875" style="15" customWidth="1"/>
    <col min="13" max="14" width="11.7109375" style="15" customWidth="1"/>
    <col min="15" max="15" width="5.85546875" style="15" customWidth="1"/>
  </cols>
  <sheetData>
    <row r="2" spans="1:15" s="33" customFormat="1" ht="18.75" x14ac:dyDescent="0.3">
      <c r="A2" s="28"/>
      <c r="B2" s="29" t="s">
        <v>11</v>
      </c>
      <c r="C2" s="30"/>
      <c r="D2" s="35"/>
      <c r="E2" s="34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B3" s="37" t="s">
        <v>21</v>
      </c>
      <c r="D3" s="64">
        <v>0</v>
      </c>
    </row>
    <row r="4" spans="1:15" x14ac:dyDescent="0.25">
      <c r="B4" s="37" t="s">
        <v>22</v>
      </c>
      <c r="D4" s="65">
        <f>1-D3</f>
        <v>1</v>
      </c>
    </row>
    <row r="5" spans="1:15" x14ac:dyDescent="0.25">
      <c r="A5" s="15"/>
      <c r="B5" s="15"/>
      <c r="C5" s="15"/>
      <c r="D5" s="15"/>
    </row>
    <row r="6" spans="1:15" x14ac:dyDescent="0.25">
      <c r="A6" s="15"/>
      <c r="B6" s="15"/>
      <c r="C6" s="15"/>
      <c r="D6" s="15"/>
    </row>
    <row r="7" spans="1:15" s="33" customFormat="1" ht="18.75" x14ac:dyDescent="0.3">
      <c r="A7" s="28"/>
      <c r="B7" s="29" t="s">
        <v>12</v>
      </c>
      <c r="C7" s="30"/>
      <c r="D7" s="31"/>
      <c r="E7" s="34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x14ac:dyDescent="0.25">
      <c r="B8" s="37" t="s">
        <v>23</v>
      </c>
      <c r="D8" s="26" t="s">
        <v>29</v>
      </c>
      <c r="E8" s="16" t="str">
        <f>D8</f>
        <v>PAS2024</v>
      </c>
      <c r="F8" s="16" t="str">
        <f>D8</f>
        <v>PAS2024</v>
      </c>
      <c r="G8" s="51"/>
      <c r="H8" s="38" t="s">
        <v>19</v>
      </c>
      <c r="I8" s="38" t="s">
        <v>19</v>
      </c>
      <c r="J8" s="38" t="s">
        <v>19</v>
      </c>
      <c r="K8" s="51"/>
      <c r="L8" s="38" t="s">
        <v>14</v>
      </c>
      <c r="M8" s="38" t="s">
        <v>14</v>
      </c>
      <c r="N8" s="38" t="s">
        <v>14</v>
      </c>
      <c r="O8" s="51"/>
    </row>
    <row r="9" spans="1:15" x14ac:dyDescent="0.25">
      <c r="A9" s="3">
        <v>1</v>
      </c>
      <c r="B9" s="23" t="s">
        <v>0</v>
      </c>
      <c r="C9" s="56" t="s">
        <v>30</v>
      </c>
      <c r="D9" s="63">
        <v>68</v>
      </c>
      <c r="E9" s="27">
        <f>D9</f>
        <v>68</v>
      </c>
      <c r="F9" s="27">
        <f>D9</f>
        <v>68</v>
      </c>
      <c r="G9" s="51"/>
      <c r="H9" s="39">
        <v>63</v>
      </c>
      <c r="I9" s="39">
        <v>63</v>
      </c>
      <c r="J9" s="39">
        <v>63</v>
      </c>
      <c r="K9" s="51"/>
      <c r="L9" s="39">
        <v>60</v>
      </c>
      <c r="M9" s="39">
        <v>60</v>
      </c>
      <c r="N9" s="39">
        <v>60</v>
      </c>
      <c r="O9" s="51"/>
    </row>
    <row r="10" spans="1:15" x14ac:dyDescent="0.25">
      <c r="B10" s="24"/>
      <c r="D10" s="5" t="s">
        <v>4</v>
      </c>
      <c r="E10" s="16" t="s">
        <v>4</v>
      </c>
      <c r="F10" s="16" t="s">
        <v>4</v>
      </c>
      <c r="G10" s="51"/>
      <c r="H10" s="38" t="s">
        <v>4</v>
      </c>
      <c r="I10" s="38" t="s">
        <v>4</v>
      </c>
      <c r="J10" s="38" t="s">
        <v>4</v>
      </c>
      <c r="K10" s="51"/>
      <c r="L10" s="38" t="s">
        <v>4</v>
      </c>
      <c r="M10" s="38" t="s">
        <v>4</v>
      </c>
      <c r="N10" s="38" t="s">
        <v>4</v>
      </c>
      <c r="O10" s="51"/>
    </row>
    <row r="11" spans="1:15" x14ac:dyDescent="0.25">
      <c r="A11" s="3">
        <v>2</v>
      </c>
      <c r="B11" s="24" t="s">
        <v>16</v>
      </c>
      <c r="C11" s="2" t="str">
        <f>C9</f>
        <v>uit PAS 2024</v>
      </c>
      <c r="D11" s="67">
        <v>792764.75754098361</v>
      </c>
      <c r="E11" s="17">
        <f>MIN(D11,$D$58)</f>
        <v>400000</v>
      </c>
      <c r="F11" s="17">
        <f>D11-E11</f>
        <v>392764.75754098361</v>
      </c>
      <c r="G11" s="52"/>
      <c r="H11" s="40">
        <v>743277</v>
      </c>
      <c r="I11" s="40">
        <v>400000</v>
      </c>
      <c r="J11" s="40">
        <v>343277</v>
      </c>
      <c r="K11" s="52"/>
      <c r="L11" s="40">
        <v>811250</v>
      </c>
      <c r="M11" s="40">
        <v>400000</v>
      </c>
      <c r="N11" s="40">
        <v>411250</v>
      </c>
      <c r="O11" s="52"/>
    </row>
    <row r="12" spans="1:15" x14ac:dyDescent="0.25">
      <c r="A12" s="3">
        <v>3</v>
      </c>
      <c r="B12" s="24" t="s">
        <v>7</v>
      </c>
      <c r="C12" s="2" t="str">
        <f>C9</f>
        <v>uit PAS 2024</v>
      </c>
      <c r="D12" s="68">
        <v>39.178676470588236</v>
      </c>
      <c r="E12" s="18"/>
      <c r="F12" s="18"/>
      <c r="G12" s="53"/>
      <c r="H12" s="41">
        <v>34.4</v>
      </c>
      <c r="I12" s="41"/>
      <c r="J12" s="41"/>
      <c r="K12" s="53"/>
      <c r="L12" s="41">
        <v>33.799999999999997</v>
      </c>
      <c r="M12" s="41"/>
      <c r="N12" s="41"/>
      <c r="O12" s="53"/>
    </row>
    <row r="13" spans="1:15" x14ac:dyDescent="0.25">
      <c r="A13" s="3">
        <v>4</v>
      </c>
      <c r="B13" s="24" t="s">
        <v>6</v>
      </c>
      <c r="C13" s="2" t="s">
        <v>8</v>
      </c>
      <c r="D13" s="6">
        <f>D11/D12</f>
        <v>20234.597718892288</v>
      </c>
      <c r="E13" s="17"/>
      <c r="F13" s="17"/>
      <c r="G13" s="52"/>
      <c r="H13" s="40">
        <v>21606.889534883721</v>
      </c>
      <c r="I13" s="40"/>
      <c r="J13" s="40"/>
      <c r="K13" s="52"/>
      <c r="L13" s="40">
        <v>24001.479289940831</v>
      </c>
      <c r="M13" s="40"/>
      <c r="N13" s="40"/>
      <c r="O13" s="52"/>
    </row>
    <row r="14" spans="1:15" x14ac:dyDescent="0.25">
      <c r="A14" s="3">
        <v>5</v>
      </c>
      <c r="B14" s="24" t="s">
        <v>24</v>
      </c>
      <c r="C14" s="2" t="s">
        <v>31</v>
      </c>
      <c r="D14" s="69">
        <v>30</v>
      </c>
      <c r="E14" s="19"/>
      <c r="F14" s="19"/>
      <c r="G14" s="54"/>
      <c r="H14" s="42">
        <v>33</v>
      </c>
      <c r="I14" s="42"/>
      <c r="J14" s="42"/>
      <c r="K14" s="54"/>
      <c r="L14" s="42">
        <v>33</v>
      </c>
      <c r="M14" s="42"/>
      <c r="N14" s="42"/>
      <c r="O14" s="54"/>
    </row>
    <row r="15" spans="1:15" x14ac:dyDescent="0.25">
      <c r="B15" s="24"/>
      <c r="D15" s="4"/>
      <c r="E15" s="20"/>
      <c r="F15" s="20"/>
      <c r="G15" s="12"/>
      <c r="H15" s="43"/>
      <c r="I15" s="43"/>
      <c r="J15" s="43"/>
      <c r="K15" s="12"/>
      <c r="L15" s="43"/>
      <c r="M15" s="43"/>
      <c r="N15" s="43"/>
      <c r="O15" s="12"/>
    </row>
    <row r="16" spans="1:15" x14ac:dyDescent="0.25">
      <c r="A16" s="3">
        <v>6</v>
      </c>
      <c r="B16" s="24" t="s">
        <v>1</v>
      </c>
      <c r="C16" s="2" t="s">
        <v>32</v>
      </c>
      <c r="D16" s="66" t="s">
        <v>20</v>
      </c>
      <c r="E16" s="36">
        <f>E57</f>
        <v>0.02</v>
      </c>
      <c r="F16" s="36">
        <f>E58</f>
        <v>1.18E-2</v>
      </c>
      <c r="G16" s="55"/>
      <c r="H16" s="44" t="s">
        <v>20</v>
      </c>
      <c r="I16" s="44">
        <v>0.02</v>
      </c>
      <c r="J16" s="44">
        <v>1.18E-2</v>
      </c>
      <c r="K16" s="55"/>
      <c r="L16" s="44" t="s">
        <v>15</v>
      </c>
      <c r="M16" s="44">
        <v>1.9199999999999998E-2</v>
      </c>
      <c r="N16" s="44">
        <v>1.18E-2</v>
      </c>
      <c r="O16" s="55"/>
    </row>
    <row r="17" spans="1:15" x14ac:dyDescent="0.25">
      <c r="A17" s="3">
        <v>7</v>
      </c>
      <c r="B17" s="24" t="s">
        <v>5</v>
      </c>
      <c r="C17" s="2" t="s">
        <v>8</v>
      </c>
      <c r="D17" s="59">
        <f>SUM(E17:F17)</f>
        <v>12634.624138983607</v>
      </c>
      <c r="E17" s="21">
        <f>E11*E16</f>
        <v>8000</v>
      </c>
      <c r="F17" s="21">
        <f>F11*F16</f>
        <v>4634.6241389836068</v>
      </c>
      <c r="G17" s="52"/>
      <c r="H17" s="40">
        <v>12050.668600000001</v>
      </c>
      <c r="I17" s="45">
        <v>8000</v>
      </c>
      <c r="J17" s="45">
        <v>4050.6686</v>
      </c>
      <c r="K17" s="52"/>
      <c r="L17" s="40">
        <v>12532.75</v>
      </c>
      <c r="M17" s="45">
        <v>7679.9999999999991</v>
      </c>
      <c r="N17" s="45">
        <v>4852.75</v>
      </c>
      <c r="O17" s="52"/>
    </row>
    <row r="18" spans="1:15" x14ac:dyDescent="0.25">
      <c r="A18" s="3">
        <v>8</v>
      </c>
      <c r="B18" s="24" t="s">
        <v>2</v>
      </c>
      <c r="C18" s="2" t="s">
        <v>8</v>
      </c>
      <c r="D18" s="6">
        <f>D12*D14</f>
        <v>1175.3602941176471</v>
      </c>
      <c r="E18" s="11"/>
      <c r="F18" s="11"/>
      <c r="G18" s="11"/>
      <c r="H18" s="40">
        <v>1135.2</v>
      </c>
      <c r="K18" s="11"/>
      <c r="L18" s="40">
        <v>1115.3999999999999</v>
      </c>
      <c r="O18" s="11"/>
    </row>
    <row r="19" spans="1:15" x14ac:dyDescent="0.25">
      <c r="A19" s="3">
        <v>9</v>
      </c>
      <c r="B19" s="25" t="s">
        <v>3</v>
      </c>
      <c r="C19" s="2" t="s">
        <v>8</v>
      </c>
      <c r="D19" s="9">
        <f>D18/D17</f>
        <v>9.3026929902182198E-2</v>
      </c>
      <c r="E19" s="11"/>
      <c r="F19" s="11"/>
      <c r="G19" s="11"/>
      <c r="H19" s="46">
        <v>9.4202242023318103E-2</v>
      </c>
      <c r="K19" s="11"/>
      <c r="L19" s="46">
        <v>8.8998823083521167E-2</v>
      </c>
      <c r="O19" s="11"/>
    </row>
    <row r="20" spans="1:15" x14ac:dyDescent="0.25">
      <c r="B20" s="37" t="s">
        <v>21</v>
      </c>
      <c r="D20" s="70">
        <v>0.1</v>
      </c>
      <c r="E20" s="11"/>
      <c r="F20" s="11"/>
      <c r="G20" s="11"/>
      <c r="H20" s="47">
        <v>0.1</v>
      </c>
      <c r="K20" s="11"/>
      <c r="L20" s="47">
        <v>0.1</v>
      </c>
      <c r="O20" s="11"/>
    </row>
    <row r="21" spans="1:15" x14ac:dyDescent="0.25">
      <c r="B21" s="37" t="s">
        <v>22</v>
      </c>
      <c r="D21" s="57">
        <f>1-D20</f>
        <v>0.9</v>
      </c>
      <c r="E21" s="11"/>
      <c r="F21" s="11"/>
      <c r="G21" s="11"/>
      <c r="H21" s="50">
        <v>0.9</v>
      </c>
      <c r="K21" s="11"/>
      <c r="L21" s="50">
        <v>0.9</v>
      </c>
      <c r="O21" s="11"/>
    </row>
    <row r="22" spans="1:15" x14ac:dyDescent="0.25">
      <c r="D22" s="1"/>
      <c r="E22" s="11"/>
      <c r="F22" s="11"/>
      <c r="G22" s="11"/>
      <c r="K22" s="11"/>
      <c r="O22" s="11"/>
    </row>
    <row r="23" spans="1:15" x14ac:dyDescent="0.25">
      <c r="D23" s="1"/>
      <c r="E23" s="11"/>
      <c r="F23" s="11"/>
      <c r="G23" s="11"/>
      <c r="K23" s="11"/>
      <c r="O23" s="11"/>
    </row>
    <row r="24" spans="1:15" s="33" customFormat="1" ht="18.75" x14ac:dyDescent="0.3">
      <c r="A24" s="28"/>
      <c r="B24" s="29" t="s">
        <v>13</v>
      </c>
      <c r="C24" s="30"/>
      <c r="D24" s="31"/>
      <c r="E24" s="34"/>
      <c r="F24" s="32"/>
      <c r="G24" s="32"/>
      <c r="K24" s="32"/>
      <c r="O24" s="32"/>
    </row>
    <row r="25" spans="1:15" x14ac:dyDescent="0.25">
      <c r="B25" s="37" t="s">
        <v>25</v>
      </c>
      <c r="D25" s="26" t="str">
        <f>D8</f>
        <v>PAS2024</v>
      </c>
      <c r="E25" s="16" t="str">
        <f>E8</f>
        <v>PAS2024</v>
      </c>
      <c r="F25" s="16" t="str">
        <f>F8</f>
        <v>PAS2024</v>
      </c>
      <c r="G25" s="51"/>
      <c r="H25" s="38" t="s">
        <v>19</v>
      </c>
      <c r="I25" s="38" t="s">
        <v>19</v>
      </c>
      <c r="J25" s="38" t="s">
        <v>19</v>
      </c>
      <c r="K25" s="51"/>
      <c r="L25" s="38" t="s">
        <v>14</v>
      </c>
      <c r="M25" s="38" t="s">
        <v>14</v>
      </c>
      <c r="N25" s="38" t="s">
        <v>14</v>
      </c>
      <c r="O25" s="51"/>
    </row>
    <row r="26" spans="1:15" x14ac:dyDescent="0.25">
      <c r="A26" s="3">
        <v>1</v>
      </c>
      <c r="B26" s="23" t="s">
        <v>0</v>
      </c>
      <c r="D26" s="8">
        <f>D9</f>
        <v>68</v>
      </c>
      <c r="E26" s="22">
        <f t="shared" ref="E26:F26" si="0">E9</f>
        <v>68</v>
      </c>
      <c r="F26" s="22">
        <f t="shared" si="0"/>
        <v>68</v>
      </c>
      <c r="G26" s="51"/>
      <c r="H26" s="49">
        <v>63</v>
      </c>
      <c r="I26" s="49">
        <v>63</v>
      </c>
      <c r="J26" s="49">
        <v>63</v>
      </c>
      <c r="K26" s="51"/>
      <c r="L26" s="49">
        <v>60</v>
      </c>
      <c r="M26" s="49">
        <v>60</v>
      </c>
      <c r="N26" s="49">
        <v>60</v>
      </c>
      <c r="O26" s="51"/>
    </row>
    <row r="27" spans="1:15" x14ac:dyDescent="0.25">
      <c r="B27" s="24"/>
      <c r="D27" s="5" t="s">
        <v>4</v>
      </c>
      <c r="E27" s="16" t="s">
        <v>4</v>
      </c>
      <c r="F27" s="16" t="s">
        <v>4</v>
      </c>
      <c r="G27" s="51"/>
      <c r="H27" s="38" t="s">
        <v>4</v>
      </c>
      <c r="I27" s="38" t="s">
        <v>4</v>
      </c>
      <c r="J27" s="38" t="s">
        <v>4</v>
      </c>
      <c r="K27" s="51"/>
      <c r="L27" s="38" t="s">
        <v>4</v>
      </c>
      <c r="M27" s="38" t="s">
        <v>4</v>
      </c>
      <c r="N27" s="38" t="s">
        <v>4</v>
      </c>
      <c r="O27" s="51"/>
    </row>
    <row r="28" spans="1:15" x14ac:dyDescent="0.25">
      <c r="A28" s="3">
        <v>2</v>
      </c>
      <c r="B28" s="24" t="s">
        <v>16</v>
      </c>
      <c r="C28" s="2" t="s">
        <v>8</v>
      </c>
      <c r="D28" s="60">
        <f>D11</f>
        <v>792764.75754098361</v>
      </c>
      <c r="E28" s="17">
        <f>MIN(D28,$D$58)</f>
        <v>400000</v>
      </c>
      <c r="F28" s="17">
        <f>D28-E28</f>
        <v>392764.75754098361</v>
      </c>
      <c r="G28" s="52"/>
      <c r="H28" s="40">
        <v>743277</v>
      </c>
      <c r="I28" s="40">
        <v>400000</v>
      </c>
      <c r="J28" s="40">
        <v>343277</v>
      </c>
      <c r="K28" s="52"/>
      <c r="L28" s="40">
        <v>811250</v>
      </c>
      <c r="M28" s="40">
        <v>400000</v>
      </c>
      <c r="N28" s="40">
        <v>411250</v>
      </c>
      <c r="O28" s="52"/>
    </row>
    <row r="29" spans="1:15" x14ac:dyDescent="0.25">
      <c r="A29" s="3">
        <v>3</v>
      </c>
      <c r="B29" s="24" t="s">
        <v>7</v>
      </c>
      <c r="C29" s="2" t="str">
        <f>C9</f>
        <v>uit PAS 2024</v>
      </c>
      <c r="D29" s="18">
        <f>D12</f>
        <v>39.178676470588236</v>
      </c>
      <c r="E29" s="18"/>
      <c r="F29" s="18"/>
      <c r="G29" s="53"/>
      <c r="H29" s="41">
        <v>34.4</v>
      </c>
      <c r="I29" s="41"/>
      <c r="J29" s="41"/>
      <c r="K29" s="53"/>
      <c r="L29" s="41">
        <v>33.819672131147541</v>
      </c>
      <c r="M29" s="41"/>
      <c r="N29" s="41"/>
      <c r="O29" s="53"/>
    </row>
    <row r="30" spans="1:15" x14ac:dyDescent="0.25">
      <c r="A30" s="3">
        <v>4</v>
      </c>
      <c r="B30" s="24" t="s">
        <v>6</v>
      </c>
      <c r="C30" s="2" t="s">
        <v>8</v>
      </c>
      <c r="D30" s="6">
        <f>D13</f>
        <v>20234.597718892288</v>
      </c>
      <c r="E30" s="17"/>
      <c r="F30" s="17"/>
      <c r="G30" s="52"/>
      <c r="H30" s="40">
        <v>21606.889534883721</v>
      </c>
      <c r="I30" s="40"/>
      <c r="J30" s="40"/>
      <c r="K30" s="52"/>
      <c r="L30" s="40">
        <v>23987.518177411537</v>
      </c>
      <c r="M30" s="40"/>
      <c r="N30" s="40"/>
      <c r="O30" s="52"/>
    </row>
    <row r="31" spans="1:15" x14ac:dyDescent="0.25">
      <c r="A31" s="3">
        <v>5</v>
      </c>
      <c r="B31" s="24" t="str">
        <f>B14</f>
        <v>Forfait 2026</v>
      </c>
      <c r="C31" s="2"/>
      <c r="D31" s="19">
        <f>D14</f>
        <v>30</v>
      </c>
      <c r="E31" s="19"/>
      <c r="F31" s="19"/>
      <c r="G31" s="54"/>
      <c r="H31" s="42">
        <v>33</v>
      </c>
      <c r="I31" s="42"/>
      <c r="J31" s="42"/>
      <c r="K31" s="54"/>
      <c r="L31" s="42">
        <v>33</v>
      </c>
      <c r="M31" s="42"/>
      <c r="N31" s="42"/>
      <c r="O31" s="54"/>
    </row>
    <row r="32" spans="1:15" x14ac:dyDescent="0.25">
      <c r="B32" s="24"/>
      <c r="D32" s="4"/>
      <c r="E32" s="20"/>
      <c r="F32" s="20"/>
      <c r="G32" s="12"/>
      <c r="H32" s="43"/>
      <c r="I32" s="43"/>
      <c r="J32" s="43"/>
      <c r="K32" s="12"/>
      <c r="L32" s="43"/>
      <c r="M32" s="43"/>
      <c r="N32" s="43"/>
      <c r="O32" s="12"/>
    </row>
    <row r="33" spans="1:15" x14ac:dyDescent="0.25">
      <c r="A33" s="3">
        <v>6</v>
      </c>
      <c r="B33" s="24" t="s">
        <v>1</v>
      </c>
      <c r="D33" s="48" t="str">
        <f>D16</f>
        <v>2,00%/1,18%</v>
      </c>
      <c r="E33" s="36">
        <f>E57</f>
        <v>0.02</v>
      </c>
      <c r="F33" s="36">
        <f>E58</f>
        <v>1.18E-2</v>
      </c>
      <c r="G33" s="55"/>
      <c r="H33" s="44" t="s">
        <v>20</v>
      </c>
      <c r="I33" s="44">
        <v>0.02</v>
      </c>
      <c r="J33" s="44">
        <v>1.18E-2</v>
      </c>
      <c r="K33" s="55"/>
      <c r="L33" s="44" t="s">
        <v>15</v>
      </c>
      <c r="M33" s="44">
        <v>1.9199999999999998E-2</v>
      </c>
      <c r="N33" s="44">
        <v>1.18E-2</v>
      </c>
      <c r="O33" s="55"/>
    </row>
    <row r="34" spans="1:15" x14ac:dyDescent="0.25">
      <c r="A34" s="3">
        <v>7</v>
      </c>
      <c r="B34" s="24" t="s">
        <v>5</v>
      </c>
      <c r="C34" s="2" t="s">
        <v>8</v>
      </c>
      <c r="D34" s="6">
        <f>SUM(E34:F34)</f>
        <v>12634.624138983607</v>
      </c>
      <c r="E34" s="21">
        <f>E28*E33</f>
        <v>8000</v>
      </c>
      <c r="F34" s="21">
        <f>F28*F33</f>
        <v>4634.6241389836068</v>
      </c>
      <c r="G34" s="52"/>
      <c r="H34" s="40">
        <v>12050.668600000001</v>
      </c>
      <c r="I34" s="45">
        <v>8000</v>
      </c>
      <c r="J34" s="45">
        <v>4050.6686</v>
      </c>
      <c r="K34" s="52"/>
      <c r="L34" s="40">
        <v>12532.75</v>
      </c>
      <c r="M34" s="45">
        <v>7679.9999999999991</v>
      </c>
      <c r="N34" s="45">
        <v>4852.75</v>
      </c>
      <c r="O34" s="52"/>
    </row>
    <row r="35" spans="1:15" x14ac:dyDescent="0.25">
      <c r="A35" s="3">
        <v>8</v>
      </c>
      <c r="B35" s="24" t="s">
        <v>2</v>
      </c>
      <c r="C35" s="2" t="s">
        <v>8</v>
      </c>
      <c r="D35" s="6">
        <f>D29*D31</f>
        <v>1175.3602941176471</v>
      </c>
      <c r="E35" s="11"/>
      <c r="F35" s="11"/>
      <c r="G35" s="11"/>
      <c r="H35" s="40">
        <v>1135.2</v>
      </c>
      <c r="K35" s="11"/>
      <c r="L35" s="40">
        <v>1116.049180327869</v>
      </c>
      <c r="O35" s="11"/>
    </row>
    <row r="36" spans="1:15" x14ac:dyDescent="0.25">
      <c r="A36" s="3">
        <v>9</v>
      </c>
      <c r="B36" s="25" t="s">
        <v>3</v>
      </c>
      <c r="C36" s="2" t="s">
        <v>8</v>
      </c>
      <c r="D36" s="9">
        <f>D35/D34</f>
        <v>9.3026929902182198E-2</v>
      </c>
      <c r="E36" s="11"/>
      <c r="F36" s="11"/>
      <c r="G36" s="11"/>
      <c r="H36" s="46">
        <v>9.4202242023318103E-2</v>
      </c>
      <c r="K36" s="11"/>
      <c r="L36" s="46">
        <v>8.905062179712106E-2</v>
      </c>
      <c r="O36" s="11"/>
    </row>
    <row r="37" spans="1:15" x14ac:dyDescent="0.25">
      <c r="B37" s="37" t="str">
        <f>B20</f>
        <v>Percentage WKR 2026 in convenant</v>
      </c>
      <c r="D37" s="70">
        <v>0.1</v>
      </c>
      <c r="E37" s="11"/>
      <c r="F37" s="11"/>
      <c r="G37" s="11"/>
      <c r="H37" s="47">
        <v>0.1</v>
      </c>
      <c r="K37" s="11"/>
      <c r="L37" s="47">
        <v>0.1</v>
      </c>
      <c r="O37" s="11"/>
    </row>
    <row r="38" spans="1:15" x14ac:dyDescent="0.25">
      <c r="B38" s="37" t="str">
        <f>B21</f>
        <v>Percentage WKR 2026 nog vrij te besteden</v>
      </c>
      <c r="D38" s="57">
        <f>1-D37</f>
        <v>0.9</v>
      </c>
      <c r="E38" s="11"/>
      <c r="H38" s="50">
        <v>0.9</v>
      </c>
      <c r="L38" s="50">
        <v>0.9</v>
      </c>
    </row>
    <row r="39" spans="1:15" x14ac:dyDescent="0.25">
      <c r="D39" s="1"/>
      <c r="E39" s="11"/>
      <c r="F39" s="11"/>
      <c r="G39" s="11"/>
      <c r="H39" s="1"/>
      <c r="I39" s="11"/>
      <c r="J39" s="11"/>
      <c r="K39" s="11"/>
      <c r="L39" s="1"/>
      <c r="M39" s="11"/>
      <c r="N39" s="11"/>
      <c r="O39" s="11"/>
    </row>
    <row r="40" spans="1:15" x14ac:dyDescent="0.25">
      <c r="B40" s="37" t="s">
        <v>26</v>
      </c>
      <c r="D40" s="5" t="str">
        <f>D25</f>
        <v>PAS2024</v>
      </c>
      <c r="E40" s="16" t="str">
        <f>E25</f>
        <v>PAS2024</v>
      </c>
      <c r="F40" s="16" t="str">
        <f>F25</f>
        <v>PAS2024</v>
      </c>
      <c r="G40" s="51"/>
      <c r="H40" s="38" t="s">
        <v>19</v>
      </c>
      <c r="I40" s="38" t="s">
        <v>19</v>
      </c>
      <c r="J40" s="38" t="s">
        <v>19</v>
      </c>
      <c r="K40" s="51"/>
      <c r="L40" s="38" t="s">
        <v>14</v>
      </c>
      <c r="M40" s="38" t="s">
        <v>14</v>
      </c>
      <c r="N40" s="38" t="s">
        <v>14</v>
      </c>
      <c r="O40" s="51"/>
    </row>
    <row r="41" spans="1:15" x14ac:dyDescent="0.25">
      <c r="A41" s="3">
        <v>1</v>
      </c>
      <c r="B41" s="24" t="s">
        <v>0</v>
      </c>
      <c r="D41" s="8">
        <f>D9</f>
        <v>68</v>
      </c>
      <c r="E41" s="22">
        <f t="shared" ref="E41:F41" si="1">E9</f>
        <v>68</v>
      </c>
      <c r="F41" s="22">
        <f t="shared" si="1"/>
        <v>68</v>
      </c>
      <c r="G41" s="51"/>
      <c r="H41" s="49">
        <v>63</v>
      </c>
      <c r="I41" s="49">
        <v>63</v>
      </c>
      <c r="J41" s="49">
        <v>63</v>
      </c>
      <c r="K41" s="51"/>
      <c r="L41" s="49">
        <v>60</v>
      </c>
      <c r="M41" s="49">
        <v>60</v>
      </c>
      <c r="N41" s="49">
        <v>60</v>
      </c>
      <c r="O41" s="51"/>
    </row>
    <row r="42" spans="1:15" x14ac:dyDescent="0.25">
      <c r="B42" s="24"/>
      <c r="D42" s="5" t="s">
        <v>4</v>
      </c>
      <c r="E42" s="16" t="s">
        <v>4</v>
      </c>
      <c r="F42" s="16" t="s">
        <v>4</v>
      </c>
      <c r="G42" s="51"/>
      <c r="H42" s="38" t="s">
        <v>4</v>
      </c>
      <c r="I42" s="38" t="s">
        <v>4</v>
      </c>
      <c r="J42" s="38" t="s">
        <v>4</v>
      </c>
      <c r="K42" s="51"/>
      <c r="L42" s="38" t="s">
        <v>4</v>
      </c>
      <c r="M42" s="38" t="s">
        <v>4</v>
      </c>
      <c r="N42" s="38" t="s">
        <v>4</v>
      </c>
      <c r="O42" s="51"/>
    </row>
    <row r="43" spans="1:15" x14ac:dyDescent="0.25">
      <c r="A43" s="3">
        <v>2</v>
      </c>
      <c r="B43" s="24" t="s">
        <v>17</v>
      </c>
      <c r="C43" s="2" t="s">
        <v>8</v>
      </c>
      <c r="D43" s="67">
        <v>43161.632352941175</v>
      </c>
      <c r="E43" s="17">
        <f>MIN(D43,$D$58)</f>
        <v>43161.632352941175</v>
      </c>
      <c r="F43" s="17">
        <f>D43-E43</f>
        <v>0</v>
      </c>
      <c r="G43" s="52"/>
      <c r="H43" s="40">
        <v>43608</v>
      </c>
      <c r="I43" s="40">
        <v>43608</v>
      </c>
      <c r="J43" s="40">
        <v>0</v>
      </c>
      <c r="K43" s="52"/>
      <c r="L43" s="40">
        <v>33247</v>
      </c>
      <c r="M43" s="40">
        <v>33247</v>
      </c>
      <c r="N43" s="40">
        <v>0</v>
      </c>
      <c r="O43" s="52"/>
    </row>
    <row r="44" spans="1:15" x14ac:dyDescent="0.25">
      <c r="A44" s="3">
        <v>3</v>
      </c>
      <c r="B44" s="24" t="s">
        <v>18</v>
      </c>
      <c r="C44" s="2" t="s">
        <v>8</v>
      </c>
      <c r="D44" s="71">
        <v>6.3529411764705879</v>
      </c>
      <c r="E44" s="18"/>
      <c r="F44" s="18"/>
      <c r="G44" s="53"/>
      <c r="H44" s="41">
        <v>6.3</v>
      </c>
      <c r="I44" s="41"/>
      <c r="J44" s="41"/>
      <c r="K44" s="53"/>
      <c r="L44" s="41">
        <v>6.1</v>
      </c>
      <c r="M44" s="41"/>
      <c r="N44" s="41"/>
      <c r="O44" s="53"/>
    </row>
    <row r="45" spans="1:15" x14ac:dyDescent="0.25">
      <c r="A45" s="3">
        <v>4</v>
      </c>
      <c r="B45" s="24" t="s">
        <v>6</v>
      </c>
      <c r="C45" s="2" t="s">
        <v>8</v>
      </c>
      <c r="D45" s="6">
        <f>D43/D44</f>
        <v>6793.9606481481487</v>
      </c>
      <c r="E45" s="17"/>
      <c r="F45" s="17"/>
      <c r="G45" s="52"/>
      <c r="H45" s="40">
        <v>6921.9047619047624</v>
      </c>
      <c r="I45" s="40"/>
      <c r="J45" s="40"/>
      <c r="K45" s="52"/>
      <c r="L45" s="40">
        <v>5450.3278688524597</v>
      </c>
      <c r="M45" s="40"/>
      <c r="N45" s="40"/>
      <c r="O45" s="52"/>
    </row>
    <row r="46" spans="1:15" x14ac:dyDescent="0.25">
      <c r="A46" s="3">
        <v>5</v>
      </c>
      <c r="B46" s="24" t="str">
        <f>B31</f>
        <v>Forfait 2026</v>
      </c>
      <c r="C46" s="2"/>
      <c r="D46" s="7">
        <f>D14</f>
        <v>30</v>
      </c>
      <c r="E46" s="19"/>
      <c r="F46" s="19"/>
      <c r="G46" s="54"/>
      <c r="H46" s="42">
        <v>33</v>
      </c>
      <c r="I46" s="42"/>
      <c r="J46" s="42"/>
      <c r="K46" s="54"/>
      <c r="L46" s="42">
        <v>33</v>
      </c>
      <c r="M46" s="42"/>
      <c r="N46" s="42"/>
      <c r="O46" s="54"/>
    </row>
    <row r="47" spans="1:15" x14ac:dyDescent="0.25">
      <c r="B47" s="24"/>
      <c r="D47" s="4"/>
      <c r="E47" s="20"/>
      <c r="F47" s="20"/>
      <c r="G47" s="12"/>
      <c r="H47" s="43"/>
      <c r="I47" s="43"/>
      <c r="J47" s="43"/>
      <c r="K47" s="12"/>
      <c r="L47" s="43"/>
      <c r="M47" s="43"/>
      <c r="N47" s="43"/>
      <c r="O47" s="12"/>
    </row>
    <row r="48" spans="1:15" x14ac:dyDescent="0.25">
      <c r="A48" s="3">
        <v>6</v>
      </c>
      <c r="B48" s="24" t="s">
        <v>1</v>
      </c>
      <c r="D48" s="48" t="str">
        <f>D16</f>
        <v>2,00%/1,18%</v>
      </c>
      <c r="E48" s="36">
        <f>E57</f>
        <v>0.02</v>
      </c>
      <c r="F48" s="36">
        <f>E58</f>
        <v>1.18E-2</v>
      </c>
      <c r="G48" s="55"/>
      <c r="H48" s="44" t="s">
        <v>20</v>
      </c>
      <c r="I48" s="44">
        <v>0.02</v>
      </c>
      <c r="J48" s="44">
        <v>1.18E-2</v>
      </c>
      <c r="K48" s="55"/>
      <c r="L48" s="44" t="s">
        <v>15</v>
      </c>
      <c r="M48" s="44">
        <v>1.9199999999999998E-2</v>
      </c>
      <c r="N48" s="44">
        <v>1.18E-2</v>
      </c>
      <c r="O48" s="55"/>
    </row>
    <row r="49" spans="1:15" x14ac:dyDescent="0.25">
      <c r="A49" s="3">
        <v>7</v>
      </c>
      <c r="B49" s="24" t="s">
        <v>5</v>
      </c>
      <c r="C49" s="2" t="s">
        <v>8</v>
      </c>
      <c r="D49" s="6">
        <f>SUM(E49:F49)</f>
        <v>863.23264705882355</v>
      </c>
      <c r="E49" s="21">
        <f>E43*E48</f>
        <v>863.23264705882355</v>
      </c>
      <c r="F49" s="21">
        <f>F43*F48</f>
        <v>0</v>
      </c>
      <c r="G49" s="52"/>
      <c r="H49" s="40">
        <v>872.16</v>
      </c>
      <c r="I49" s="45">
        <v>872.16</v>
      </c>
      <c r="J49" s="45">
        <v>0</v>
      </c>
      <c r="K49" s="52"/>
      <c r="L49" s="40">
        <v>638.3424</v>
      </c>
      <c r="M49" s="45">
        <v>638.3424</v>
      </c>
      <c r="N49" s="45">
        <v>0</v>
      </c>
      <c r="O49" s="52"/>
    </row>
    <row r="50" spans="1:15" x14ac:dyDescent="0.25">
      <c r="A50" s="3">
        <v>8</v>
      </c>
      <c r="B50" s="24" t="s">
        <v>2</v>
      </c>
      <c r="C50" s="2" t="s">
        <v>8</v>
      </c>
      <c r="D50" s="6">
        <f>D44*D46</f>
        <v>190.58823529411762</v>
      </c>
      <c r="E50" s="11"/>
      <c r="F50" s="11"/>
      <c r="G50" s="11"/>
      <c r="H50" s="40">
        <v>207.9</v>
      </c>
      <c r="K50" s="11"/>
      <c r="L50" s="40">
        <v>201.29999999999998</v>
      </c>
      <c r="O50" s="11"/>
    </row>
    <row r="51" spans="1:15" x14ac:dyDescent="0.25">
      <c r="A51" s="3">
        <v>9</v>
      </c>
      <c r="B51" s="25" t="s">
        <v>3</v>
      </c>
      <c r="C51" s="2" t="s">
        <v>8</v>
      </c>
      <c r="D51" s="9">
        <f>D50/D49</f>
        <v>0.22078432267765044</v>
      </c>
      <c r="E51" s="11"/>
      <c r="F51" s="11"/>
      <c r="G51" s="11"/>
      <c r="H51" s="46">
        <v>0.23837369290038526</v>
      </c>
      <c r="K51" s="11"/>
      <c r="L51" s="46">
        <v>0.31534800132342766</v>
      </c>
      <c r="O51" s="11"/>
    </row>
    <row r="52" spans="1:15" x14ac:dyDescent="0.25">
      <c r="B52" s="37" t="str">
        <f>B20</f>
        <v>Percentage WKR 2026 in convenant</v>
      </c>
      <c r="D52" s="70">
        <v>0.25</v>
      </c>
      <c r="E52" s="11"/>
      <c r="F52" s="11"/>
      <c r="G52" s="11"/>
      <c r="H52" s="47">
        <v>0.25</v>
      </c>
      <c r="K52" s="11"/>
      <c r="L52" s="47">
        <v>0.35</v>
      </c>
      <c r="O52" s="11"/>
    </row>
    <row r="53" spans="1:15" x14ac:dyDescent="0.25">
      <c r="B53" s="37" t="str">
        <f>B21</f>
        <v>Percentage WKR 2026 nog vrij te besteden</v>
      </c>
      <c r="D53" s="57">
        <f>1-D52</f>
        <v>0.75</v>
      </c>
      <c r="E53" s="11"/>
      <c r="H53" s="50">
        <v>0.75</v>
      </c>
      <c r="L53" s="50">
        <v>0.65</v>
      </c>
    </row>
    <row r="54" spans="1:15" x14ac:dyDescent="0.25">
      <c r="C54" s="1"/>
      <c r="D54" s="1"/>
      <c r="E54" s="11"/>
    </row>
    <row r="55" spans="1:15" x14ac:dyDescent="0.25">
      <c r="C55" s="1"/>
      <c r="D55" s="1"/>
    </row>
    <row r="56" spans="1:15" x14ac:dyDescent="0.25">
      <c r="B56" s="13"/>
      <c r="C56" s="13" t="s">
        <v>27</v>
      </c>
      <c r="D56" s="11"/>
      <c r="E56" s="11"/>
    </row>
    <row r="57" spans="1:15" x14ac:dyDescent="0.25">
      <c r="B57" s="58"/>
      <c r="C57" s="14" t="s">
        <v>9</v>
      </c>
      <c r="D57" s="61">
        <f>D58</f>
        <v>400000</v>
      </c>
      <c r="E57" s="62">
        <v>0.02</v>
      </c>
    </row>
    <row r="58" spans="1:15" x14ac:dyDescent="0.25">
      <c r="B58" s="58"/>
      <c r="C58" s="14" t="s">
        <v>10</v>
      </c>
      <c r="D58" s="61">
        <v>400000</v>
      </c>
      <c r="E58" s="62">
        <v>1.18E-2</v>
      </c>
    </row>
    <row r="59" spans="1:15" x14ac:dyDescent="0.25">
      <c r="D59" s="11"/>
      <c r="E59" s="11"/>
    </row>
    <row r="60" spans="1:15" x14ac:dyDescent="0.25">
      <c r="B60" s="10"/>
      <c r="C60" s="1"/>
      <c r="D60" s="1"/>
    </row>
    <row r="61" spans="1:15" ht="16.5" customHeight="1" x14ac:dyDescent="0.25">
      <c r="B61" s="72" t="s">
        <v>28</v>
      </c>
      <c r="C61" s="73"/>
      <c r="D61" s="1"/>
    </row>
    <row r="62" spans="1:15" x14ac:dyDescent="0.25">
      <c r="B62" s="74"/>
      <c r="C62" s="75"/>
      <c r="D62" s="1"/>
    </row>
    <row r="63" spans="1:15" x14ac:dyDescent="0.25">
      <c r="B63" s="74"/>
      <c r="C63" s="75"/>
      <c r="D63" s="1"/>
    </row>
    <row r="64" spans="1:15" x14ac:dyDescent="0.25">
      <c r="B64" s="74"/>
      <c r="C64" s="75"/>
      <c r="D64" s="1"/>
    </row>
    <row r="65" spans="2:4" x14ac:dyDescent="0.25">
      <c r="B65" s="76"/>
      <c r="C65" s="77"/>
      <c r="D65" s="1"/>
    </row>
  </sheetData>
  <mergeCells count="1">
    <mergeCell ref="B61:C6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&amp;R&amp;F
&amp;A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Gemiddelde tbv Convenant 2026</vt:lpstr>
    </vt:vector>
  </TitlesOfParts>
  <Company>Doornroosje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2019-12-05T09:30:28Z</cp:lastPrinted>
  <dcterms:created xsi:type="dcterms:W3CDTF">2013-03-20T16:22:27Z</dcterms:created>
  <dcterms:modified xsi:type="dcterms:W3CDTF">2025-10-22T12:03:59Z</dcterms:modified>
</cp:coreProperties>
</file>